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laamseoverheid-my.sharepoint.com/personal/wouter_borremans_vlaio_be/Documents/Documenten/documenten MC 15 mei 2024/"/>
    </mc:Choice>
  </mc:AlternateContent>
  <xr:revisionPtr revIDLastSave="0" documentId="8_{CD47E11B-B6FD-45C0-B2A4-035838249235}" xr6:coauthVersionLast="47" xr6:coauthVersionMax="47" xr10:uidLastSave="{00000000-0000-0000-0000-000000000000}"/>
  <bookViews>
    <workbookView xWindow="-108" yWindow="-108" windowWidth="23256" windowHeight="12576" xr2:uid="{EB5A4CFA-6FB1-4DAD-8E4D-3AE434E28D4D}"/>
  </bookViews>
  <sheets>
    <sheet name="stavaza 2604202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" i="1" l="1"/>
  <c r="G29" i="1"/>
  <c r="F29" i="1"/>
  <c r="D29" i="1"/>
  <c r="K28" i="1"/>
  <c r="G28" i="1"/>
  <c r="F28" i="1"/>
  <c r="D28" i="1"/>
  <c r="K27" i="1"/>
  <c r="G27" i="1"/>
  <c r="F27" i="1"/>
  <c r="D27" i="1"/>
  <c r="K26" i="1"/>
  <c r="G26" i="1"/>
  <c r="F26" i="1"/>
  <c r="D26" i="1"/>
  <c r="K25" i="1"/>
  <c r="H25" i="1"/>
  <c r="I25" i="1" s="1"/>
  <c r="G25" i="1"/>
  <c r="F25" i="1"/>
  <c r="D25" i="1"/>
  <c r="H18" i="1"/>
  <c r="J18" i="1" s="1"/>
  <c r="L18" i="1" s="1"/>
  <c r="H17" i="1"/>
  <c r="J17" i="1" s="1"/>
  <c r="L17" i="1" s="1"/>
  <c r="H16" i="1"/>
  <c r="J16" i="1" s="1"/>
  <c r="L16" i="1" s="1"/>
  <c r="H15" i="1"/>
  <c r="H28" i="1" s="1"/>
  <c r="H14" i="1"/>
  <c r="J14" i="1" s="1"/>
  <c r="K13" i="1"/>
  <c r="G13" i="1"/>
  <c r="G21" i="1" s="1"/>
  <c r="F13" i="1"/>
  <c r="F21" i="1" s="1"/>
  <c r="J11" i="1"/>
  <c r="L11" i="1" s="1"/>
  <c r="H11" i="1"/>
  <c r="I11" i="1" s="1"/>
  <c r="H10" i="1"/>
  <c r="J10" i="1" s="1"/>
  <c r="L10" i="1" s="1"/>
  <c r="H9" i="1"/>
  <c r="H29" i="1" s="1"/>
  <c r="J8" i="1"/>
  <c r="L8" i="1" s="1"/>
  <c r="H8" i="1"/>
  <c r="I8" i="1" s="1"/>
  <c r="H7" i="1"/>
  <c r="H26" i="1" s="1"/>
  <c r="K6" i="1"/>
  <c r="K21" i="1" s="1"/>
  <c r="H6" i="1"/>
  <c r="I6" i="1" s="1"/>
  <c r="G6" i="1"/>
  <c r="F6" i="1"/>
  <c r="J29" i="1" l="1"/>
  <c r="L29" i="1" s="1"/>
  <c r="I29" i="1"/>
  <c r="L14" i="1"/>
  <c r="I28" i="1"/>
  <c r="J28" i="1"/>
  <c r="L28" i="1" s="1"/>
  <c r="J26" i="1"/>
  <c r="L26" i="1" s="1"/>
  <c r="I26" i="1"/>
  <c r="I15" i="1"/>
  <c r="I9" i="1"/>
  <c r="I16" i="1"/>
  <c r="I7" i="1"/>
  <c r="I10" i="1"/>
  <c r="H27" i="1"/>
  <c r="J7" i="1"/>
  <c r="I18" i="1"/>
  <c r="J25" i="1"/>
  <c r="L25" i="1" s="1"/>
  <c r="H13" i="1"/>
  <c r="I13" i="1" s="1"/>
  <c r="I14" i="1"/>
  <c r="I17" i="1"/>
  <c r="J15" i="1"/>
  <c r="L15" i="1" s="1"/>
  <c r="J9" i="1"/>
  <c r="L9" i="1" s="1"/>
  <c r="J6" i="1" l="1"/>
  <c r="L7" i="1"/>
  <c r="L6" i="1" s="1"/>
  <c r="J13" i="1"/>
  <c r="J21" i="1" s="1"/>
  <c r="J27" i="1"/>
  <c r="L27" i="1" s="1"/>
  <c r="I27" i="1"/>
  <c r="L13" i="1"/>
  <c r="H21" i="1"/>
  <c r="I21" i="1" s="1"/>
  <c r="L21" i="1" l="1"/>
</calcChain>
</file>

<file path=xl/sharedStrings.xml><?xml version="1.0" encoding="utf-8"?>
<sst xmlns="http://schemas.openxmlformats.org/spreadsheetml/2006/main" count="35" uniqueCount="23">
  <si>
    <t>EFRO VLAANDEREN 2021-2027 - Voortgang per GTI/Generiek</t>
  </si>
  <si>
    <t xml:space="preserve">in €
</t>
  </si>
  <si>
    <t>Programma budget</t>
  </si>
  <si>
    <t>Goedgekeurd incl mits voorwaarden VOOR beslissing oproepronde september 2023</t>
  </si>
  <si>
    <t>Beslissingen oproepronde september 2023</t>
  </si>
  <si>
    <t>uitstel</t>
  </si>
  <si>
    <t>Totaal goedkeuringen na 17/04 (incl. uitstel)</t>
  </si>
  <si>
    <t>% vastgelegd (incl. uitstel)</t>
  </si>
  <si>
    <t xml:space="preserve">Nog beschikbaar </t>
  </si>
  <si>
    <t>Oproepronde februari 2024</t>
  </si>
  <si>
    <t>Theoretisch nog beschikbaar na lopende oproepronde</t>
  </si>
  <si>
    <t>€</t>
  </si>
  <si>
    <t>%</t>
  </si>
  <si>
    <t>BD 1</t>
  </si>
  <si>
    <t>Generiek</t>
  </si>
  <si>
    <t>Limburg</t>
  </si>
  <si>
    <t>West-Vlaanderen</t>
  </si>
  <si>
    <t>Antwerpen en Gent</t>
  </si>
  <si>
    <t>Kempen</t>
  </si>
  <si>
    <t>BD 2</t>
  </si>
  <si>
    <t>TOTAAL BD1 en BD2 (excl. TB)</t>
  </si>
  <si>
    <t>Totaal per GTI/generiek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</si>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</sst>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164" fontId="2" fillId="2" borderId="0" xfId="1" applyNumberFormat="1" applyFont="1" applyFill="1" applyAlignment="1">
      <alignment horizontal="left" vertical="center"/>
    </xf>
    <xf numFmtId="4" fontId="0" fillId="0" borderId="0" xfId="0" applyNumberFormat="1" applyAlignment="1">
      <alignment wrapText="1"/>
    </xf>
    <xf numFmtId="4" fontId="0" fillId="0" borderId="0" xfId="0" applyNumberFormat="1"/>
    <xf numFmtId="164" fontId="2" fillId="2" borderId="1" xfId="1" applyNumberFormat="1" applyFont="1" applyFill="1" applyBorder="1" applyAlignment="1">
      <alignment horizontal="left" vertical="center"/>
    </xf>
    <xf numFmtId="0" fontId="3" fillId="3" borderId="2" xfId="1" applyFont="1" applyFill="1" applyBorder="1" applyAlignment="1">
      <alignment horizontal="center" vertical="top" wrapText="1"/>
    </xf>
    <xf numFmtId="0" fontId="3" fillId="3" borderId="3" xfId="1" applyFont="1" applyFill="1" applyBorder="1" applyAlignment="1">
      <alignment horizontal="center" vertical="top"/>
    </xf>
    <xf numFmtId="0" fontId="3" fillId="3" borderId="4" xfId="1" applyFont="1" applyFill="1" applyBorder="1" applyAlignment="1">
      <alignment horizontal="center" vertical="top"/>
    </xf>
    <xf numFmtId="0" fontId="3" fillId="3" borderId="5" xfId="1" applyFont="1" applyFill="1" applyBorder="1" applyAlignment="1">
      <alignment horizontal="center" vertical="top" wrapText="1"/>
    </xf>
    <xf numFmtId="0" fontId="3" fillId="3" borderId="6" xfId="1" applyFont="1" applyFill="1" applyBorder="1" applyAlignment="1">
      <alignment horizontal="center" vertical="top" wrapText="1"/>
    </xf>
    <xf numFmtId="0" fontId="3" fillId="3" borderId="7" xfId="1" applyFont="1" applyFill="1" applyBorder="1" applyAlignment="1">
      <alignment horizontal="center" vertical="top" wrapText="1"/>
    </xf>
    <xf numFmtId="0" fontId="3" fillId="3" borderId="8" xfId="1" applyFont="1" applyFill="1" applyBorder="1" applyAlignment="1">
      <alignment horizontal="center" vertical="top"/>
    </xf>
    <xf numFmtId="0" fontId="3" fillId="3" borderId="9" xfId="1" applyFont="1" applyFill="1" applyBorder="1" applyAlignment="1">
      <alignment horizontal="center" vertical="top"/>
    </xf>
    <xf numFmtId="0" fontId="3" fillId="3" borderId="10" xfId="1" applyFont="1" applyFill="1" applyBorder="1" applyAlignment="1">
      <alignment horizontal="center" vertical="top" wrapText="1"/>
    </xf>
    <xf numFmtId="0" fontId="3" fillId="3" borderId="11" xfId="1" applyFont="1" applyFill="1" applyBorder="1" applyAlignment="1">
      <alignment horizontal="center" vertical="top" wrapText="1"/>
    </xf>
    <xf numFmtId="0" fontId="4" fillId="3" borderId="10" xfId="1" applyFont="1" applyFill="1" applyBorder="1" applyAlignment="1">
      <alignment vertical="top"/>
    </xf>
    <xf numFmtId="0" fontId="3" fillId="3" borderId="10" xfId="1" applyFont="1" applyFill="1" applyBorder="1" applyAlignment="1">
      <alignment horizontal="right" vertical="center"/>
    </xf>
    <xf numFmtId="0" fontId="3" fillId="3" borderId="10" xfId="1" applyFont="1" applyFill="1" applyBorder="1" applyAlignment="1">
      <alignment horizontal="right" vertical="top"/>
    </xf>
    <xf numFmtId="3" fontId="4" fillId="0" borderId="10" xfId="1" applyNumberFormat="1" applyFont="1" applyBorder="1" applyAlignment="1">
      <alignment vertical="top"/>
    </xf>
    <xf numFmtId="3" fontId="3" fillId="0" borderId="10" xfId="1" applyNumberFormat="1" applyFont="1" applyBorder="1" applyAlignment="1">
      <alignment vertical="top"/>
    </xf>
    <xf numFmtId="0" fontId="3" fillId="0" borderId="10" xfId="1" applyFont="1" applyBorder="1" applyAlignment="1">
      <alignment vertical="top" wrapText="1"/>
    </xf>
    <xf numFmtId="10" fontId="3" fillId="0" borderId="10" xfId="1" applyNumberFormat="1" applyFont="1" applyBorder="1" applyAlignment="1">
      <alignment vertical="top"/>
    </xf>
    <xf numFmtId="0" fontId="4" fillId="0" borderId="10" xfId="1" applyFont="1" applyBorder="1" applyAlignment="1">
      <alignment vertical="top" wrapText="1"/>
    </xf>
    <xf numFmtId="10" fontId="4" fillId="0" borderId="10" xfId="1" applyNumberFormat="1" applyFont="1" applyBorder="1" applyAlignment="1">
      <alignment vertical="top"/>
    </xf>
    <xf numFmtId="3" fontId="4" fillId="4" borderId="10" xfId="1" applyNumberFormat="1" applyFont="1" applyFill="1" applyBorder="1" applyAlignment="1">
      <alignment vertical="top"/>
    </xf>
    <xf numFmtId="0" fontId="4" fillId="0" borderId="0" xfId="1" applyFont="1" applyAlignment="1">
      <alignment vertical="top"/>
    </xf>
    <xf numFmtId="0" fontId="3" fillId="5" borderId="10" xfId="1" applyFont="1" applyFill="1" applyBorder="1" applyAlignment="1">
      <alignment vertical="top"/>
    </xf>
    <xf numFmtId="3" fontId="3" fillId="5" borderId="10" xfId="1" applyNumberFormat="1" applyFont="1" applyFill="1" applyBorder="1" applyAlignment="1">
      <alignment vertical="top"/>
    </xf>
    <xf numFmtId="10" fontId="3" fillId="5" borderId="10" xfId="1" applyNumberFormat="1" applyFont="1" applyFill="1" applyBorder="1" applyAlignment="1">
      <alignment vertical="top"/>
    </xf>
    <xf numFmtId="3" fontId="0" fillId="0" borderId="0" xfId="0" applyNumberFormat="1"/>
    <xf numFmtId="0" fontId="3" fillId="0" borderId="10" xfId="1" applyFont="1" applyBorder="1" applyAlignment="1">
      <alignment vertical="top"/>
    </xf>
    <xf numFmtId="0" fontId="2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</cellXfs>
  <cellStyles count="2">
    <cellStyle name="Standaard" xfId="0" builtinId="0"/>
    <cellStyle name="Standaard 2" xfId="1" xr:uid="{D8D3AF72-70DE-4AB1-9EB6-2530FDE77A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E87FA-D2CA-48D5-A308-268E2ED805AC}">
  <dimension ref="A1:M30"/>
  <sheetViews>
    <sheetView tabSelected="1" zoomScale="90" zoomScaleNormal="90" workbookViewId="0">
      <selection activeCell="A17" sqref="A17"/>
    </sheetView>
  </sheetViews>
  <sheetFormatPr defaultRowHeight="14.45"/>
  <cols>
    <col min="1" max="1" width="29.28515625" customWidth="1"/>
    <col min="2" max="2" width="15.7109375" customWidth="1"/>
    <col min="4" max="4" width="19.28515625" customWidth="1"/>
    <col min="6" max="6" width="18.85546875" style="2" customWidth="1"/>
    <col min="7" max="7" width="11.5703125" style="3" bestFit="1" customWidth="1"/>
    <col min="8" max="8" width="20.28515625" customWidth="1"/>
    <col min="9" max="9" width="14.7109375" customWidth="1"/>
    <col min="10" max="10" width="20.7109375" customWidth="1"/>
    <col min="11" max="11" width="19.42578125" customWidth="1"/>
    <col min="12" max="12" width="26.5703125" customWidth="1"/>
    <col min="13" max="13" width="11.140625" bestFit="1" customWidth="1"/>
  </cols>
  <sheetData>
    <row r="1" spans="1:12">
      <c r="A1" s="31" t="s">
        <v>0</v>
      </c>
      <c r="B1" s="1">
        <v>45408</v>
      </c>
      <c r="C1" s="1"/>
      <c r="D1" s="1"/>
      <c r="E1" s="1"/>
    </row>
    <row r="2" spans="1:12">
      <c r="A2" s="32"/>
      <c r="B2" s="4"/>
      <c r="C2" s="4"/>
      <c r="D2" s="4"/>
      <c r="E2" s="4"/>
    </row>
    <row r="3" spans="1:12" ht="27.6">
      <c r="A3" s="5" t="s">
        <v>1</v>
      </c>
      <c r="B3" s="6" t="s">
        <v>2</v>
      </c>
      <c r="C3" s="7"/>
      <c r="D3" s="8"/>
      <c r="E3" s="9"/>
      <c r="F3" s="8"/>
      <c r="G3" s="8"/>
      <c r="H3" s="8"/>
      <c r="I3" s="8"/>
      <c r="J3" s="8"/>
      <c r="K3" s="8"/>
      <c r="L3" s="8"/>
    </row>
    <row r="4" spans="1:12" ht="69">
      <c r="A4" s="10"/>
      <c r="B4" s="11"/>
      <c r="C4" s="12"/>
      <c r="D4" s="8" t="s">
        <v>3</v>
      </c>
      <c r="E4" s="9"/>
      <c r="F4" s="13" t="s">
        <v>4</v>
      </c>
      <c r="G4" s="13" t="s">
        <v>5</v>
      </c>
      <c r="H4" s="13" t="s">
        <v>6</v>
      </c>
      <c r="I4" s="13" t="s">
        <v>7</v>
      </c>
      <c r="J4" s="13" t="s">
        <v>8</v>
      </c>
      <c r="K4" s="14" t="s">
        <v>9</v>
      </c>
      <c r="L4" s="14" t="s">
        <v>10</v>
      </c>
    </row>
    <row r="5" spans="1:12">
      <c r="A5" s="15"/>
      <c r="B5" s="16" t="s">
        <v>11</v>
      </c>
      <c r="C5" s="16" t="s">
        <v>12</v>
      </c>
      <c r="D5" s="16" t="s">
        <v>11</v>
      </c>
      <c r="E5" s="17" t="s">
        <v>12</v>
      </c>
      <c r="F5" s="18"/>
      <c r="G5" s="18"/>
      <c r="H5" s="18"/>
      <c r="I5" s="18"/>
      <c r="J5" s="18"/>
      <c r="K5" s="18"/>
      <c r="L5" s="19"/>
    </row>
    <row r="6" spans="1:12">
      <c r="A6" s="20" t="s">
        <v>13</v>
      </c>
      <c r="B6" s="19">
        <v>160045354.20000002</v>
      </c>
      <c r="C6" s="21">
        <v>1</v>
      </c>
      <c r="D6" s="19">
        <v>78380282.479999989</v>
      </c>
      <c r="E6" s="21">
        <v>0.48973794254628844</v>
      </c>
      <c r="F6" s="19">
        <f>F7+F8+F9+F10+F11</f>
        <v>29670934.169999998</v>
      </c>
      <c r="G6" s="19">
        <f>G7+G8+G9+G10+G11</f>
        <v>220936.16</v>
      </c>
      <c r="H6" s="19">
        <f>H7+H8+H9+H10+H11</f>
        <v>108272152.80999999</v>
      </c>
      <c r="I6" s="19">
        <f>H6/B6*100</f>
        <v>67.650918923081107</v>
      </c>
      <c r="J6" s="19">
        <f>J7+J8+J9+J10+J11</f>
        <v>51773201.390000008</v>
      </c>
      <c r="K6" s="19">
        <f>K7+K8+K9+K10+K11</f>
        <v>13509820</v>
      </c>
      <c r="L6" s="19">
        <f>L7+L8+L9+L10+L11</f>
        <v>38263381.390000008</v>
      </c>
    </row>
    <row r="7" spans="1:12">
      <c r="A7" s="22" t="s">
        <v>14</v>
      </c>
      <c r="B7" s="18">
        <v>60949319.544000007</v>
      </c>
      <c r="C7" s="23">
        <v>1</v>
      </c>
      <c r="D7" s="18">
        <v>33453069.899999999</v>
      </c>
      <c r="E7" s="23">
        <v>0.54886699556751983</v>
      </c>
      <c r="F7" s="18">
        <v>13497289.369999999</v>
      </c>
      <c r="G7" s="18">
        <v>0</v>
      </c>
      <c r="H7" s="18">
        <f>D7+F7+G7</f>
        <v>46950359.269999996</v>
      </c>
      <c r="I7" s="18">
        <f t="shared" ref="I7:I29" si="0">H7/B7*100</f>
        <v>77.031802194454357</v>
      </c>
      <c r="J7" s="18">
        <f>B7-H7</f>
        <v>13998960.274000011</v>
      </c>
      <c r="K7" s="18">
        <v>5000000</v>
      </c>
      <c r="L7" s="18">
        <f>J7-K7</f>
        <v>8998960.2740000114</v>
      </c>
    </row>
    <row r="8" spans="1:12">
      <c r="A8" s="22" t="s">
        <v>15</v>
      </c>
      <c r="B8" s="18">
        <v>65253701.399999999</v>
      </c>
      <c r="C8" s="23">
        <v>1</v>
      </c>
      <c r="D8" s="18">
        <v>27668060.210000001</v>
      </c>
      <c r="E8" s="23">
        <v>0.42400752166374428</v>
      </c>
      <c r="F8" s="18">
        <v>14316367.6</v>
      </c>
      <c r="G8" s="18">
        <v>0</v>
      </c>
      <c r="H8" s="18">
        <f t="shared" ref="H8:H11" si="1">D8+F8+G8</f>
        <v>41984427.810000002</v>
      </c>
      <c r="I8" s="18">
        <f t="shared" si="0"/>
        <v>64.340300870656819</v>
      </c>
      <c r="J8" s="18">
        <f t="shared" ref="J8:J11" si="2">B8-H8</f>
        <v>23269273.589999996</v>
      </c>
      <c r="K8" s="18">
        <v>3000000</v>
      </c>
      <c r="L8" s="18">
        <f t="shared" ref="L8:L11" si="3">J8-K8</f>
        <v>20269273.589999996</v>
      </c>
    </row>
    <row r="9" spans="1:12">
      <c r="A9" s="22" t="s">
        <v>16</v>
      </c>
      <c r="B9" s="24">
        <v>15436853.766000001</v>
      </c>
      <c r="C9" s="23">
        <v>1</v>
      </c>
      <c r="D9" s="18">
        <v>8890179.9800000004</v>
      </c>
      <c r="E9" s="23">
        <v>0.57590621215709192</v>
      </c>
      <c r="F9" s="18">
        <v>1723277.2</v>
      </c>
      <c r="G9" s="18">
        <v>0</v>
      </c>
      <c r="H9" s="18">
        <f t="shared" si="1"/>
        <v>10613457.18</v>
      </c>
      <c r="I9" s="18">
        <f t="shared" si="0"/>
        <v>68.754017760901291</v>
      </c>
      <c r="J9" s="18">
        <f t="shared" si="2"/>
        <v>4823396.5860000011</v>
      </c>
      <c r="K9" s="18">
        <v>4009820</v>
      </c>
      <c r="L9" s="18">
        <f t="shared" si="3"/>
        <v>813576.58600000106</v>
      </c>
    </row>
    <row r="10" spans="1:12">
      <c r="A10" s="22" t="s">
        <v>17</v>
      </c>
      <c r="B10" s="18">
        <v>11874502.896</v>
      </c>
      <c r="C10" s="23">
        <v>1</v>
      </c>
      <c r="D10" s="18">
        <v>7513252.3200000003</v>
      </c>
      <c r="E10" s="23">
        <v>0.63272141880826738</v>
      </c>
      <c r="F10" s="18">
        <v>0</v>
      </c>
      <c r="G10" s="18">
        <v>0</v>
      </c>
      <c r="H10" s="18">
        <f t="shared" si="1"/>
        <v>7513252.3200000003</v>
      </c>
      <c r="I10" s="18">
        <f t="shared" si="0"/>
        <v>63.272141880826737</v>
      </c>
      <c r="J10" s="18">
        <f t="shared" si="2"/>
        <v>4361250.5759999994</v>
      </c>
      <c r="K10" s="18">
        <v>0</v>
      </c>
      <c r="L10" s="18">
        <f t="shared" si="3"/>
        <v>4361250.5759999994</v>
      </c>
    </row>
    <row r="11" spans="1:12">
      <c r="A11" s="22" t="s">
        <v>18</v>
      </c>
      <c r="B11" s="18">
        <v>6530976.5939999996</v>
      </c>
      <c r="C11" s="23">
        <v>1</v>
      </c>
      <c r="D11" s="18">
        <v>855720.07</v>
      </c>
      <c r="E11" s="23">
        <v>0.13102482571843069</v>
      </c>
      <c r="F11" s="18">
        <v>134000</v>
      </c>
      <c r="G11" s="18">
        <v>220936.16</v>
      </c>
      <c r="H11" s="18">
        <f t="shared" si="1"/>
        <v>1210656.23</v>
      </c>
      <c r="I11" s="18">
        <f t="shared" si="0"/>
        <v>18.537139317146359</v>
      </c>
      <c r="J11" s="18">
        <f t="shared" si="2"/>
        <v>5320320.3640000001</v>
      </c>
      <c r="K11" s="18">
        <v>1500000</v>
      </c>
      <c r="L11" s="18">
        <f t="shared" si="3"/>
        <v>3820320.3640000001</v>
      </c>
    </row>
    <row r="12" spans="1:12">
      <c r="A12" s="25"/>
      <c r="B12" s="18"/>
      <c r="C12" s="23"/>
      <c r="D12" s="18"/>
      <c r="E12" s="23"/>
      <c r="F12" s="18"/>
      <c r="G12" s="18"/>
      <c r="H12" s="18"/>
      <c r="I12" s="18"/>
      <c r="J12" s="18"/>
      <c r="K12" s="18"/>
      <c r="L12" s="19"/>
    </row>
    <row r="13" spans="1:12">
      <c r="A13" s="20" t="s">
        <v>19</v>
      </c>
      <c r="B13" s="19">
        <v>106696902.8</v>
      </c>
      <c r="C13" s="21">
        <v>1</v>
      </c>
      <c r="D13" s="19">
        <v>18947499.300000001</v>
      </c>
      <c r="E13" s="21">
        <v>0.17758246774525868</v>
      </c>
      <c r="F13" s="19">
        <f>F14+F15+F16+F17+F18</f>
        <v>16693799.969999999</v>
      </c>
      <c r="G13" s="19">
        <f>G14+G15+G16+G17+G18</f>
        <v>5222974.16</v>
      </c>
      <c r="H13" s="19">
        <f>H14+H15+H16+H17+H18</f>
        <v>40864273.43</v>
      </c>
      <c r="I13" s="19">
        <f t="shared" si="0"/>
        <v>38.299399849121016</v>
      </c>
      <c r="J13" s="19">
        <f>J14+J15+J16+J17+J18</f>
        <v>65832629.369999997</v>
      </c>
      <c r="K13" s="19">
        <f>K14+K15+K16+K17+K18</f>
        <v>18572212</v>
      </c>
      <c r="L13" s="19">
        <f>L14+L15+L16+L17+L18</f>
        <v>47260417.369999997</v>
      </c>
    </row>
    <row r="14" spans="1:12">
      <c r="A14" s="22" t="s">
        <v>14</v>
      </c>
      <c r="B14" s="18">
        <v>40632879.696000002</v>
      </c>
      <c r="C14" s="23">
        <v>1</v>
      </c>
      <c r="D14" s="18">
        <v>9774095.8399999999</v>
      </c>
      <c r="E14" s="23">
        <v>0.2405464715552067</v>
      </c>
      <c r="F14" s="18">
        <v>6043420</v>
      </c>
      <c r="G14" s="18">
        <v>4460000</v>
      </c>
      <c r="H14" s="18">
        <f>D14+F14+G14</f>
        <v>20277515.84</v>
      </c>
      <c r="I14" s="18">
        <f t="shared" si="0"/>
        <v>49.904205637672696</v>
      </c>
      <c r="J14" s="18">
        <f>B14-H14</f>
        <v>20355363.856000002</v>
      </c>
      <c r="K14" s="18">
        <v>8300000</v>
      </c>
      <c r="L14" s="18">
        <f>J14-K14</f>
        <v>12055363.856000002</v>
      </c>
    </row>
    <row r="15" spans="1:12">
      <c r="A15" s="22" t="s">
        <v>15</v>
      </c>
      <c r="B15" s="18">
        <v>43502467.600000001</v>
      </c>
      <c r="C15" s="23">
        <v>1</v>
      </c>
      <c r="D15" s="18">
        <v>8005560</v>
      </c>
      <c r="E15" s="23">
        <v>0.18402542296244362</v>
      </c>
      <c r="F15" s="18">
        <v>4289163.75</v>
      </c>
      <c r="G15" s="18">
        <v>762974.16</v>
      </c>
      <c r="H15" s="18">
        <f t="shared" ref="H15:H18" si="4">D15+F15+G15</f>
        <v>13057697.91</v>
      </c>
      <c r="I15" s="18">
        <f t="shared" si="0"/>
        <v>30.015993644461673</v>
      </c>
      <c r="J15" s="18">
        <f t="shared" ref="J15:J18" si="5">B15-H15</f>
        <v>30444769.690000001</v>
      </c>
      <c r="K15" s="18">
        <v>4000000</v>
      </c>
      <c r="L15" s="18">
        <f t="shared" ref="L15:L18" si="6">J15-K15</f>
        <v>26444769.690000001</v>
      </c>
    </row>
    <row r="16" spans="1:12">
      <c r="A16" s="22" t="s">
        <v>16</v>
      </c>
      <c r="B16" s="18">
        <v>10291235.843999999</v>
      </c>
      <c r="C16" s="23">
        <v>1</v>
      </c>
      <c r="D16" s="18">
        <v>531000</v>
      </c>
      <c r="E16" s="23">
        <v>5.1597301631133435E-2</v>
      </c>
      <c r="F16" s="18">
        <v>1600000</v>
      </c>
      <c r="G16" s="18">
        <v>0</v>
      </c>
      <c r="H16" s="18">
        <f t="shared" si="4"/>
        <v>2131000</v>
      </c>
      <c r="I16" s="18">
        <f t="shared" si="0"/>
        <v>20.706939694151664</v>
      </c>
      <c r="J16" s="18">
        <f t="shared" si="5"/>
        <v>8160235.8439999986</v>
      </c>
      <c r="K16" s="18">
        <v>3600000</v>
      </c>
      <c r="L16" s="18">
        <f t="shared" si="6"/>
        <v>4560235.8439999986</v>
      </c>
    </row>
    <row r="17" spans="1:13">
      <c r="A17" s="22" t="s">
        <v>17</v>
      </c>
      <c r="B17" s="18">
        <v>7916335.2639999995</v>
      </c>
      <c r="C17" s="23">
        <v>1</v>
      </c>
      <c r="D17" s="18">
        <v>320560</v>
      </c>
      <c r="E17" s="23">
        <v>4.0493484587213663E-2</v>
      </c>
      <c r="F17" s="18">
        <v>2977283.29</v>
      </c>
      <c r="G17" s="18">
        <v>0</v>
      </c>
      <c r="H17" s="18">
        <f t="shared" si="4"/>
        <v>3297843.29</v>
      </c>
      <c r="I17" s="18">
        <f t="shared" si="0"/>
        <v>41.658711765242387</v>
      </c>
      <c r="J17" s="18">
        <f t="shared" si="5"/>
        <v>4618491.9739999995</v>
      </c>
      <c r="K17" s="18">
        <v>1900000</v>
      </c>
      <c r="L17" s="18">
        <f t="shared" si="6"/>
        <v>2718491.9739999995</v>
      </c>
    </row>
    <row r="18" spans="1:13">
      <c r="A18" s="22" t="s">
        <v>18</v>
      </c>
      <c r="B18" s="18">
        <v>4353984.3959999997</v>
      </c>
      <c r="C18" s="23">
        <v>1</v>
      </c>
      <c r="D18" s="18">
        <v>316283.46000000002</v>
      </c>
      <c r="E18" s="23">
        <v>7.2642304435121374E-2</v>
      </c>
      <c r="F18" s="18">
        <v>1783932.93</v>
      </c>
      <c r="G18" s="18">
        <v>0</v>
      </c>
      <c r="H18" s="18">
        <f t="shared" si="4"/>
        <v>2100216.39</v>
      </c>
      <c r="I18" s="18">
        <f t="shared" si="0"/>
        <v>48.236654038757379</v>
      </c>
      <c r="J18" s="18">
        <f t="shared" si="5"/>
        <v>2253768.0059999996</v>
      </c>
      <c r="K18" s="18">
        <v>772212</v>
      </c>
      <c r="L18" s="18">
        <f t="shared" si="6"/>
        <v>1481556.0059999996</v>
      </c>
    </row>
    <row r="19" spans="1:13">
      <c r="A19" s="22"/>
      <c r="B19" s="18"/>
      <c r="C19" s="23"/>
      <c r="D19" s="18"/>
      <c r="E19" s="23"/>
      <c r="F19" s="18"/>
      <c r="G19" s="18"/>
      <c r="H19" s="18"/>
      <c r="I19" s="18"/>
      <c r="J19" s="18"/>
      <c r="K19" s="18"/>
      <c r="L19" s="18"/>
    </row>
    <row r="20" spans="1:13">
      <c r="A20" s="20"/>
      <c r="B20" s="19"/>
      <c r="C20" s="21"/>
      <c r="D20" s="19"/>
      <c r="E20" s="21"/>
      <c r="F20" s="18"/>
      <c r="G20" s="18"/>
      <c r="H20" s="18"/>
      <c r="I20" s="18"/>
      <c r="J20" s="18"/>
      <c r="K20" s="18"/>
      <c r="L20" s="19"/>
    </row>
    <row r="21" spans="1:13">
      <c r="A21" s="26" t="s">
        <v>20</v>
      </c>
      <c r="B21" s="27">
        <v>266742257</v>
      </c>
      <c r="C21" s="28">
        <v>1</v>
      </c>
      <c r="D21" s="27">
        <v>97327781.779999986</v>
      </c>
      <c r="E21" s="28">
        <v>0.36487575262587657</v>
      </c>
      <c r="F21" s="27">
        <f>F13+F6</f>
        <v>46364734.140000001</v>
      </c>
      <c r="G21" s="27">
        <f>G13+G6</f>
        <v>5443910.3200000003</v>
      </c>
      <c r="H21" s="27">
        <f>H6+H13</f>
        <v>149136426.23999998</v>
      </c>
      <c r="I21" s="27">
        <f t="shared" si="0"/>
        <v>55.910311293497074</v>
      </c>
      <c r="J21" s="27">
        <f>J13+J6</f>
        <v>117605830.76000001</v>
      </c>
      <c r="K21" s="27">
        <f>K6+K13</f>
        <v>32082032</v>
      </c>
      <c r="L21" s="27">
        <f>L6+L13</f>
        <v>85523798.760000005</v>
      </c>
      <c r="M21" s="29"/>
    </row>
    <row r="22" spans="1:13">
      <c r="A22" s="30"/>
      <c r="B22" s="19"/>
      <c r="C22" s="21"/>
      <c r="D22" s="19"/>
      <c r="E22" s="21"/>
      <c r="F22" s="18"/>
      <c r="G22" s="18"/>
      <c r="H22" s="18"/>
      <c r="I22" s="18"/>
      <c r="J22" s="18"/>
      <c r="K22" s="18"/>
      <c r="L22" s="18"/>
    </row>
    <row r="23" spans="1:13">
      <c r="A23" s="30"/>
      <c r="B23" s="19"/>
      <c r="C23" s="21"/>
      <c r="D23" s="19"/>
      <c r="E23" s="21"/>
      <c r="F23" s="18"/>
      <c r="G23" s="18"/>
      <c r="H23" s="18"/>
      <c r="I23" s="18"/>
      <c r="J23" s="18"/>
      <c r="K23" s="18"/>
      <c r="L23" s="18"/>
    </row>
    <row r="24" spans="1:13">
      <c r="A24" s="30" t="s">
        <v>21</v>
      </c>
      <c r="B24" s="19"/>
      <c r="C24" s="21"/>
      <c r="D24" s="19"/>
      <c r="E24" s="21" t="s">
        <v>22</v>
      </c>
      <c r="F24" s="18"/>
      <c r="G24" s="18"/>
      <c r="H24" s="18"/>
      <c r="I24" s="18"/>
      <c r="J24" s="18"/>
      <c r="K24" s="18"/>
      <c r="L24" s="18"/>
    </row>
    <row r="25" spans="1:13">
      <c r="A25" s="22" t="s">
        <v>17</v>
      </c>
      <c r="B25" s="18">
        <v>19790838.16</v>
      </c>
      <c r="C25" s="23">
        <v>1</v>
      </c>
      <c r="D25" s="18">
        <f>D10+D17</f>
        <v>7833812.3200000003</v>
      </c>
      <c r="E25" s="23">
        <v>0.39583024511984594</v>
      </c>
      <c r="F25" s="18">
        <f>F17+F10</f>
        <v>2977283.29</v>
      </c>
      <c r="G25" s="18">
        <f>G17+G10</f>
        <v>0</v>
      </c>
      <c r="H25" s="18">
        <f>H10+H17</f>
        <v>10811095.609999999</v>
      </c>
      <c r="I25" s="18">
        <f t="shared" si="0"/>
        <v>54.626769834592992</v>
      </c>
      <c r="J25" s="18">
        <f>B25-H25-G25</f>
        <v>8979742.5500000007</v>
      </c>
      <c r="K25" s="18">
        <f>K10+K17</f>
        <v>1900000</v>
      </c>
      <c r="L25" s="18">
        <f>J25-K25</f>
        <v>7079742.5500000007</v>
      </c>
    </row>
    <row r="26" spans="1:13">
      <c r="A26" s="22" t="s">
        <v>14</v>
      </c>
      <c r="B26" s="18">
        <v>101582199.24000001</v>
      </c>
      <c r="C26" s="23">
        <v>1</v>
      </c>
      <c r="D26" s="18">
        <f>D7+D14</f>
        <v>43227165.739999995</v>
      </c>
      <c r="E26" s="23">
        <v>0.42553878596259453</v>
      </c>
      <c r="F26" s="18">
        <f>F7+F14</f>
        <v>19540709.369999997</v>
      </c>
      <c r="G26" s="18">
        <f>G7+G14</f>
        <v>4460000</v>
      </c>
      <c r="H26" s="18">
        <f>H7+H14</f>
        <v>67227875.109999999</v>
      </c>
      <c r="I26" s="18">
        <f t="shared" si="0"/>
        <v>66.180763571741693</v>
      </c>
      <c r="J26" s="18">
        <f>B26-H26-G26</f>
        <v>29894324.13000001</v>
      </c>
      <c r="K26" s="18">
        <f>K7+K14</f>
        <v>13300000</v>
      </c>
      <c r="L26" s="18">
        <f t="shared" ref="L26:L29" si="7">J26-K26</f>
        <v>16594324.13000001</v>
      </c>
    </row>
    <row r="27" spans="1:13">
      <c r="A27" s="22" t="s">
        <v>18</v>
      </c>
      <c r="B27" s="18">
        <v>10884960.989999998</v>
      </c>
      <c r="C27" s="23">
        <v>1</v>
      </c>
      <c r="D27" s="18">
        <f>D11+D18</f>
        <v>1172003.53</v>
      </c>
      <c r="E27" s="23">
        <v>0.10767181720510698</v>
      </c>
      <c r="F27" s="18">
        <f>F18+F11</f>
        <v>1917932.93</v>
      </c>
      <c r="G27" s="18">
        <f>G18+G11</f>
        <v>220936.16</v>
      </c>
      <c r="H27" s="18">
        <f>H11+H18</f>
        <v>3310872.62</v>
      </c>
      <c r="I27" s="18">
        <f t="shared" si="0"/>
        <v>30.416945205790768</v>
      </c>
      <c r="J27" s="18">
        <f>B27-H27-G27</f>
        <v>7353152.2099999981</v>
      </c>
      <c r="K27" s="18">
        <f>K11+K18</f>
        <v>2272212</v>
      </c>
      <c r="L27" s="18">
        <f t="shared" si="7"/>
        <v>5080940.2099999981</v>
      </c>
    </row>
    <row r="28" spans="1:13">
      <c r="A28" s="22" t="s">
        <v>15</v>
      </c>
      <c r="B28" s="18">
        <v>108756169</v>
      </c>
      <c r="C28" s="23">
        <v>1</v>
      </c>
      <c r="D28" s="18">
        <f>D8+D15</f>
        <v>35673620.210000001</v>
      </c>
      <c r="E28" s="23">
        <v>0.32801468218322405</v>
      </c>
      <c r="F28" s="18">
        <f>F15+F8</f>
        <v>18605531.350000001</v>
      </c>
      <c r="G28" s="18">
        <f>G15+G8</f>
        <v>762974.16</v>
      </c>
      <c r="H28" s="18">
        <f>H8+H15</f>
        <v>55042125.719999999</v>
      </c>
      <c r="I28" s="18">
        <f t="shared" si="0"/>
        <v>50.610577980178761</v>
      </c>
      <c r="J28" s="18">
        <f>B28-H28-G28</f>
        <v>52951069.120000005</v>
      </c>
      <c r="K28" s="18">
        <f>K8+K15</f>
        <v>7000000</v>
      </c>
      <c r="L28" s="18">
        <f t="shared" si="7"/>
        <v>45951069.120000005</v>
      </c>
    </row>
    <row r="29" spans="1:13">
      <c r="A29" s="22" t="s">
        <v>16</v>
      </c>
      <c r="B29" s="18">
        <v>25728089.609999999</v>
      </c>
      <c r="C29" s="23">
        <v>1</v>
      </c>
      <c r="D29" s="18">
        <f>D9+D16</f>
        <v>9421179.9800000004</v>
      </c>
      <c r="E29" s="23">
        <v>0.36618264794670857</v>
      </c>
      <c r="F29" s="18">
        <f>F9+F16</f>
        <v>3323277.2</v>
      </c>
      <c r="G29" s="18">
        <f>G9+G16</f>
        <v>0</v>
      </c>
      <c r="H29" s="18">
        <f>H9+H16</f>
        <v>12744457.18</v>
      </c>
      <c r="I29" s="18">
        <f t="shared" si="0"/>
        <v>49.535186534201443</v>
      </c>
      <c r="J29" s="18">
        <f>B29-H29-G29</f>
        <v>12983632.43</v>
      </c>
      <c r="K29" s="18">
        <f>K9+K16</f>
        <v>7609820</v>
      </c>
      <c r="L29" s="18">
        <f t="shared" si="7"/>
        <v>5373812.4299999997</v>
      </c>
    </row>
    <row r="30" spans="1:13">
      <c r="I30" s="3"/>
      <c r="K30" s="29"/>
    </row>
  </sheetData>
  <mergeCells count="1">
    <mergeCell ref="A1:A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9096C2A0C734FAD52D674B2800480" ma:contentTypeVersion="6" ma:contentTypeDescription="Een nieuw document maken." ma:contentTypeScope="" ma:versionID="9fd4b889eb2910c840253ded6292b6c8">
  <xsd:schema xmlns:xsd="http://www.w3.org/2001/XMLSchema" xmlns:xs="http://www.w3.org/2001/XMLSchema" xmlns:p="http://schemas.microsoft.com/office/2006/metadata/properties" xmlns:ns2="c5121a0e-fb85-4454-a295-340387a64868" targetNamespace="http://schemas.microsoft.com/office/2006/metadata/properties" ma:root="true" ma:fieldsID="27fc4f424275a16df04d70ba67c487a0" ns2:_="">
    <xsd:import namespace="c5121a0e-fb85-4454-a295-340387a648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121a0e-fb85-4454-a295-340387a648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7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C1218F-0194-4986-8DD2-7F1D9C47BD6E}"/>
</file>

<file path=customXml/itemProps2.xml><?xml version="1.0" encoding="utf-8"?>
<ds:datastoreItem xmlns:ds="http://schemas.openxmlformats.org/officeDocument/2006/customXml" ds:itemID="{E3B95791-E24E-493E-8B26-8EC964C56A96}"/>
</file>

<file path=customXml/itemProps3.xml><?xml version="1.0" encoding="utf-8"?>
<ds:datastoreItem xmlns:ds="http://schemas.openxmlformats.org/officeDocument/2006/customXml" ds:itemID="{F1DA9C62-4C28-4EB5-A1CA-EA48FFE900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Borremans Wouter</dc:creator>
  <cp:keywords/>
  <dc:description/>
  <cp:lastModifiedBy>Borremans Wouter</cp:lastModifiedBy>
  <cp:revision/>
  <dcterms:created xsi:type="dcterms:W3CDTF">2024-04-26T11:49:53Z</dcterms:created>
  <dcterms:modified xsi:type="dcterms:W3CDTF">2024-04-26T12:25:57Z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0x0101005B59096C2A0C734FAD52D674B2800480</vt:lpwstr>
  </property>
</Properties>
</file>